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410" windowHeight="7935"/>
  </bookViews>
  <sheets>
    <sheet name="1.Общ.инф.по сод.и тек.рем." sheetId="1" r:id="rId1"/>
    <sheet name="2. Выполнемые работы (услуги)" sheetId="2" r:id="rId2"/>
    <sheet name="3. Претензии по кач.работ" sheetId="3" r:id="rId3"/>
    <sheet name="4.Объемы по коммун. услугам" sheetId="4" r:id="rId4"/>
    <sheet name="5. Коммун. услуги" sheetId="5" r:id="rId5"/>
    <sheet name="6. Претензионно-исковая работа" sheetId="6" r:id="rId6"/>
  </sheets>
  <calcPr calcId="124519"/>
</workbook>
</file>

<file path=xl/calcChain.xml><?xml version="1.0" encoding="utf-8"?>
<calcChain xmlns="http://schemas.openxmlformats.org/spreadsheetml/2006/main">
  <c r="C10" i="1"/>
  <c r="D10" i="2" l="1"/>
  <c r="D7"/>
  <c r="D4"/>
  <c r="D9"/>
  <c r="D6"/>
  <c r="D5"/>
  <c r="D3"/>
  <c r="C20" i="1"/>
  <c r="C16"/>
  <c r="C15" l="1"/>
  <c r="J4" i="4" l="1"/>
  <c r="J3"/>
  <c r="C8" i="5" l="1"/>
  <c r="C7"/>
  <c r="C5"/>
  <c r="C4"/>
  <c r="C11" i="1"/>
  <c r="K3" i="4"/>
  <c r="L3" s="1"/>
  <c r="K4"/>
  <c r="J6"/>
  <c r="K6" s="1"/>
  <c r="I4"/>
  <c r="I5"/>
  <c r="I6"/>
  <c r="I3"/>
  <c r="I8" l="1"/>
  <c r="C9" i="5" s="1"/>
  <c r="L4" i="4"/>
  <c r="L6"/>
  <c r="D12" i="2" l="1"/>
  <c r="C12"/>
  <c r="C12" i="1" l="1"/>
  <c r="C13" l="1"/>
  <c r="C21"/>
  <c r="C24" s="1"/>
  <c r="J5" i="4"/>
  <c r="L5" s="1"/>
</calcChain>
</file>

<file path=xl/sharedStrings.xml><?xml version="1.0" encoding="utf-8"?>
<sst xmlns="http://schemas.openxmlformats.org/spreadsheetml/2006/main" count="140" uniqueCount="123">
  <si>
    <t>ОТЧЕТ</t>
  </si>
  <si>
    <t>Общая информация об оказании услуг (выполнении работ) по содержанию и текущему ремонту общего имущества</t>
  </si>
  <si>
    <t>№ п/п</t>
  </si>
  <si>
    <t>Наименование</t>
  </si>
  <si>
    <t>Сумма, руб.</t>
  </si>
  <si>
    <t>Авансовые платежи потребителей на начало периода</t>
  </si>
  <si>
    <t>Переходящие остатки денежных средств на начало периода</t>
  </si>
  <si>
    <t>Задолженность потребителей на начало периода</t>
  </si>
  <si>
    <t>1.1</t>
  </si>
  <si>
    <t>1.2</t>
  </si>
  <si>
    <t>1.3</t>
  </si>
  <si>
    <t>1.4</t>
  </si>
  <si>
    <t>Начислено за услуги (работы) по содержанию и текущему ремонту</t>
  </si>
  <si>
    <t>Всего</t>
  </si>
  <si>
    <t>в т.ч. за содержание дома</t>
  </si>
  <si>
    <t>в т.ч. за текущий ремонт</t>
  </si>
  <si>
    <t>в т.ч. за услуги управления</t>
  </si>
  <si>
    <t>1.5</t>
  </si>
  <si>
    <t>Получено денежных средств</t>
  </si>
  <si>
    <t>в т.ч. денежных средств от собственников/нанимателей помещений</t>
  </si>
  <si>
    <t>в т.ч. целевых взносов от собственников/нанимателей помещений</t>
  </si>
  <si>
    <t>в т.ч. субсидий</t>
  </si>
  <si>
    <t>в т.ч. денежных средств от использования общего имущества</t>
  </si>
  <si>
    <t>в т.ч. прочие поступления</t>
  </si>
  <si>
    <t>1.6</t>
  </si>
  <si>
    <t>Всего денежных средств с учетом остатков</t>
  </si>
  <si>
    <t>1.7</t>
  </si>
  <si>
    <t>Авансовые платежи потребителей на конец периода</t>
  </si>
  <si>
    <t>1.8</t>
  </si>
  <si>
    <t>1.9</t>
  </si>
  <si>
    <t>Переходящие остатки денежных средств на конец периода</t>
  </si>
  <si>
    <t>Задолженность потребителей на конец периода</t>
  </si>
  <si>
    <t>Наименование работ (услуг)</t>
  </si>
  <si>
    <t>Годовая фактическая стоимость работ (услуг), руб.</t>
  </si>
  <si>
    <t>Дата прекращения предоставления услуги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</si>
  <si>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</si>
  <si>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</si>
  <si>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</si>
  <si>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</si>
  <si>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</si>
  <si>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</si>
  <si>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</si>
  <si>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</si>
  <si>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</si>
  <si>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 Выполняемые работы (услуги)</t>
  </si>
  <si>
    <t>3. Перетензии по качеству работ</t>
  </si>
  <si>
    <t>3.1</t>
  </si>
  <si>
    <t>3.2</t>
  </si>
  <si>
    <t>3.3</t>
  </si>
  <si>
    <t>3.4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</si>
  <si>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</si>
  <si>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</si>
  <si>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</si>
  <si>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</si>
  <si>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</t>
  </si>
  <si>
    <t>Работы по обеспечению вывоза бытовых отходов</t>
  </si>
  <si>
    <t>Работы, выполняемые в целях надлежащего содержания электрооборудования</t>
  </si>
  <si>
    <t>Начисление и сбор платежей</t>
  </si>
  <si>
    <t>Работы по содержанию помещений, входящих в состав общего имущества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</si>
  <si>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</si>
  <si>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Сантехнические работы</t>
  </si>
  <si>
    <t>Единица измерения</t>
  </si>
  <si>
    <t>4. Объемы по коммунальным услугам</t>
  </si>
  <si>
    <t>Вид коммунальной услуги</t>
  </si>
  <si>
    <t>Факт предоставления</t>
  </si>
  <si>
    <t>Общий объем потребления (нат.показ.)</t>
  </si>
  <si>
    <t>Начислено потребителям (руб.)</t>
  </si>
  <si>
    <t>Задолженность потребителей (руб.)</t>
  </si>
  <si>
    <t>Начисленно поставщиком (поставщиками) коммунального рессурса (руб.)</t>
  </si>
  <si>
    <t>Оплачено поставщику (поставщикам) коммунального ресурса (руб.)</t>
  </si>
  <si>
    <t>Задолженнось перед поставщиком (постащиками) коммунального ресурса (руб.)</t>
  </si>
  <si>
    <t>Размер пени и штрафов, уплаченных поставщику (поставщикам) коммунального ресурса (руб)</t>
  </si>
  <si>
    <t>Оплачено потребителями (руб.)</t>
  </si>
  <si>
    <t>Водоотведение</t>
  </si>
  <si>
    <t>Холодное водоснабжение</t>
  </si>
  <si>
    <t>Электроснабжение</t>
  </si>
  <si>
    <t>Горячее водоснабжение</t>
  </si>
  <si>
    <t>4.1</t>
  </si>
  <si>
    <t>4.4</t>
  </si>
  <si>
    <t>4.5</t>
  </si>
  <si>
    <t>4.6</t>
  </si>
  <si>
    <t>5. Коммунальные услуги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</si>
  <si>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</si>
  <si>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</si>
  <si>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Количество претензий, в удовлетворении которых отказано</t>
  </si>
  <si>
    <t>Количество поступивших претензий</t>
  </si>
  <si>
    <t>Количество удовлетворенных претензий</t>
  </si>
  <si>
    <t>Сумма произведенного перерасчета</t>
  </si>
  <si>
    <t>Авансовые платежи потребителей на начало периода (руб.)</t>
  </si>
  <si>
    <t>Задолженность потребителей на начало периода (руб.)</t>
  </si>
  <si>
    <t>Авансовые платежи потребителей на конец периода (руб.)</t>
  </si>
  <si>
    <t>Задолженность потребителей на конец периода (руб.)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</si>
  <si>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</si>
  <si>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</si>
  <si>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</si>
  <si>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</si>
  <si>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</si>
  <si>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</si>
  <si>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</si>
  <si>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</si>
  <si>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</si>
  <si>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</si>
  <si>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6.1</t>
  </si>
  <si>
    <t>6.2</t>
  </si>
  <si>
    <t>6.3</t>
  </si>
  <si>
    <t>6. Перетензионно-исковая работа</t>
  </si>
  <si>
    <t>Направленно претензий потребителям-должникам</t>
  </si>
  <si>
    <t>Направленно исковых заявлений</t>
  </si>
  <si>
    <t>Получено денежных средств по результатам претензионно-исковой работы</t>
  </si>
  <si>
    <t>Годовая плановая стоимость работ (услуг), руб.</t>
  </si>
  <si>
    <t>куб.м.</t>
  </si>
  <si>
    <t>кВтч</t>
  </si>
  <si>
    <t>о доходах и расходах по управлению, техническому содержанию и ремонту МКД по адресу</t>
  </si>
  <si>
    <t>0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</si>
  <si>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в холодный период года</t>
  </si>
  <si>
    <t>Работы по содержанию придомовой территории в теплый период года</t>
  </si>
  <si>
    <t>Управление многоквартирным домом, в т.ч. подготовка и принятие решений, деятельность по организации их исполнения</t>
  </si>
  <si>
    <t>ИТОГО</t>
  </si>
  <si>
    <r>
      <t>Количество работ (услуг) в детальном перечне</t>
    </r>
    <r>
      <rPr>
        <b/>
        <sz val="10"/>
        <color rgb="FFFF0000"/>
        <rFont val="Times New Roman"/>
        <family val="1"/>
        <charset val="204"/>
      </rPr>
      <t/>
    </r>
  </si>
  <si>
    <t>Переходящие остатки денежных средств на начало периода (руб.)</t>
  </si>
  <si>
    <t>Переходящие остатки денежных средств на конец периода (руб.)</t>
  </si>
  <si>
    <t>г. Оренбург, п. Ростоши, ул. 4-ый Проезд, д.2/2 - ООО "УК Новый Город" за 2016 год</t>
  </si>
  <si>
    <t>1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</si>
</sst>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2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3" fillId="0" borderId="1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49" fontId="3" fillId="0" borderId="9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49" fontId="8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9" fillId="0" borderId="1" xfId="0" applyFont="1" applyBorder="1"/>
    <xf numFmtId="49" fontId="10" fillId="0" borderId="5" xfId="0" applyNumberFormat="1" applyFont="1" applyBorder="1" applyAlignment="1">
      <alignment horizontal="center" vertical="center" wrapText="1"/>
    </xf>
    <xf numFmtId="0" fontId="10" fillId="0" borderId="1" xfId="0" applyFont="1" applyBorder="1"/>
    <xf numFmtId="0" fontId="2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 wrapText="1" indent="2"/>
    </xf>
    <xf numFmtId="2" fontId="2" fillId="0" borderId="0" xfId="0" applyNumberFormat="1" applyFont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left"/>
    </xf>
    <xf numFmtId="2" fontId="3" fillId="0" borderId="0" xfId="0" applyNumberFormat="1" applyFont="1" applyBorder="1" applyAlignment="1"/>
    <xf numFmtId="49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4" fontId="0" fillId="0" borderId="1" xfId="0" applyNumberFormat="1" applyBorder="1"/>
    <xf numFmtId="3" fontId="7" fillId="0" borderId="0" xfId="0" applyNumberFormat="1" applyFont="1" applyAlignment="1">
      <alignment horizontal="center" vertical="center"/>
    </xf>
    <xf numFmtId="3" fontId="0" fillId="0" borderId="1" xfId="0" applyNumberFormat="1" applyBorder="1"/>
    <xf numFmtId="3" fontId="2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/>
    <xf numFmtId="3" fontId="3" fillId="2" borderId="6" xfId="0" applyNumberFormat="1" applyFont="1" applyFill="1" applyBorder="1" applyAlignment="1"/>
    <xf numFmtId="3" fontId="3" fillId="0" borderId="0" xfId="0" applyNumberFormat="1" applyFont="1" applyAlignment="1"/>
    <xf numFmtId="3" fontId="14" fillId="0" borderId="1" xfId="0" applyNumberFormat="1" applyFont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/>
    <xf numFmtId="3" fontId="3" fillId="3" borderId="9" xfId="0" applyNumberFormat="1" applyFont="1" applyFill="1" applyBorder="1" applyAlignment="1"/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4"/>
  <sheetViews>
    <sheetView tabSelected="1" workbookViewId="0">
      <selection activeCell="G18" sqref="G18"/>
    </sheetView>
  </sheetViews>
  <sheetFormatPr defaultRowHeight="15"/>
  <cols>
    <col min="1" max="1" width="5.7109375" style="9" customWidth="1"/>
    <col min="2" max="2" width="50.28515625" style="3" customWidth="1"/>
    <col min="3" max="3" width="20.28515625" style="70" customWidth="1"/>
    <col min="4" max="4" width="10.42578125" style="51" bestFit="1" customWidth="1"/>
    <col min="5" max="44" width="9.140625" style="1"/>
  </cols>
  <sheetData>
    <row r="1" spans="1:44" ht="14.45" customHeight="1">
      <c r="A1" s="77" t="s">
        <v>0</v>
      </c>
      <c r="B1" s="77"/>
      <c r="C1" s="77"/>
      <c r="D1" s="49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44" ht="15" customHeight="1">
      <c r="A2" s="78" t="s">
        <v>112</v>
      </c>
      <c r="B2" s="78"/>
      <c r="C2" s="78"/>
      <c r="D2" s="50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44" ht="15.75" thickBot="1">
      <c r="A3" s="79" t="s">
        <v>121</v>
      </c>
      <c r="B3" s="79"/>
      <c r="C3" s="79"/>
      <c r="D3" s="50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44" s="8" customFormat="1" ht="25.5">
      <c r="A4" s="11" t="s">
        <v>2</v>
      </c>
      <c r="B4" s="12" t="s">
        <v>3</v>
      </c>
      <c r="C4" s="67" t="s">
        <v>4</v>
      </c>
      <c r="D4" s="51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4" ht="30.75" customHeight="1">
      <c r="A5" s="13">
        <v>1</v>
      </c>
      <c r="B5" s="75" t="s">
        <v>1</v>
      </c>
      <c r="C5" s="76"/>
    </row>
    <row r="6" spans="1:44">
      <c r="A6" s="14" t="s">
        <v>8</v>
      </c>
      <c r="B6" s="4" t="s">
        <v>5</v>
      </c>
      <c r="C6" s="68">
        <v>0</v>
      </c>
    </row>
    <row r="7" spans="1:44" ht="15.75" customHeight="1">
      <c r="A7" s="14" t="s">
        <v>9</v>
      </c>
      <c r="B7" s="4" t="s">
        <v>6</v>
      </c>
      <c r="C7" s="68">
        <v>1163.99</v>
      </c>
    </row>
    <row r="8" spans="1:44">
      <c r="A8" s="14" t="s">
        <v>10</v>
      </c>
      <c r="B8" s="4" t="s">
        <v>7</v>
      </c>
      <c r="C8" s="68">
        <v>12013.36</v>
      </c>
    </row>
    <row r="9" spans="1:44" ht="25.5">
      <c r="A9" s="14" t="s">
        <v>11</v>
      </c>
      <c r="B9" s="4" t="s">
        <v>12</v>
      </c>
      <c r="C9" s="68"/>
      <c r="D9" s="53"/>
    </row>
    <row r="10" spans="1:44">
      <c r="A10" s="14"/>
      <c r="B10" s="10" t="s">
        <v>13</v>
      </c>
      <c r="C10" s="73">
        <f>7202.88+74429.76+74429.76-14354.55+5944.43-122.88</f>
        <v>147529.4</v>
      </c>
    </row>
    <row r="11" spans="1:44">
      <c r="A11" s="14"/>
      <c r="B11" s="10" t="s">
        <v>14</v>
      </c>
      <c r="C11" s="73">
        <f>C10*75%</f>
        <v>110647.04999999999</v>
      </c>
    </row>
    <row r="12" spans="1:44">
      <c r="A12" s="14"/>
      <c r="B12" s="10" t="s">
        <v>15</v>
      </c>
      <c r="C12" s="73">
        <f>C10*13%</f>
        <v>19178.822</v>
      </c>
    </row>
    <row r="13" spans="1:44">
      <c r="A13" s="14"/>
      <c r="B13" s="10" t="s">
        <v>16</v>
      </c>
      <c r="C13" s="73">
        <f>C10*12%</f>
        <v>17703.527999999998</v>
      </c>
    </row>
    <row r="14" spans="1:44">
      <c r="A14" s="14" t="s">
        <v>17</v>
      </c>
      <c r="B14" s="4" t="s">
        <v>18</v>
      </c>
      <c r="C14" s="68"/>
    </row>
    <row r="15" spans="1:44">
      <c r="A15" s="14"/>
      <c r="B15" s="10" t="s">
        <v>13</v>
      </c>
      <c r="C15" s="68">
        <f>C16+C17+C18+C19+C20</f>
        <v>140089.74</v>
      </c>
    </row>
    <row r="16" spans="1:44" ht="25.5">
      <c r="A16" s="14"/>
      <c r="B16" s="10" t="s">
        <v>19</v>
      </c>
      <c r="C16" s="68">
        <f>6036.49+66947.45+66235.55</f>
        <v>139219.49</v>
      </c>
    </row>
    <row r="17" spans="1:4" ht="25.5">
      <c r="A17" s="14"/>
      <c r="B17" s="10" t="s">
        <v>20</v>
      </c>
      <c r="C17" s="68">
        <v>0</v>
      </c>
    </row>
    <row r="18" spans="1:4">
      <c r="A18" s="14"/>
      <c r="B18" s="10" t="s">
        <v>21</v>
      </c>
      <c r="C18" s="68">
        <v>0</v>
      </c>
    </row>
    <row r="19" spans="1:4" ht="25.5">
      <c r="A19" s="14"/>
      <c r="B19" s="48" t="s">
        <v>22</v>
      </c>
      <c r="C19" s="69">
        <v>0</v>
      </c>
      <c r="D19" s="52"/>
    </row>
    <row r="20" spans="1:4">
      <c r="A20" s="14"/>
      <c r="B20" s="10" t="s">
        <v>23</v>
      </c>
      <c r="C20" s="68">
        <f>54.37+21.19+751.5+40.42+2.77</f>
        <v>870.24999999999989</v>
      </c>
    </row>
    <row r="21" spans="1:4">
      <c r="A21" s="14" t="s">
        <v>24</v>
      </c>
      <c r="B21" s="4" t="s">
        <v>25</v>
      </c>
      <c r="C21" s="68">
        <f>C6+C7+C15</f>
        <v>141253.72999999998</v>
      </c>
    </row>
    <row r="22" spans="1:4">
      <c r="A22" s="14" t="s">
        <v>26</v>
      </c>
      <c r="B22" s="4" t="s">
        <v>27</v>
      </c>
      <c r="C22" s="69">
        <v>0</v>
      </c>
    </row>
    <row r="23" spans="1:4">
      <c r="A23" s="14" t="s">
        <v>28</v>
      </c>
      <c r="B23" s="4" t="s">
        <v>30</v>
      </c>
      <c r="C23" s="69">
        <v>0</v>
      </c>
    </row>
    <row r="24" spans="1:4" ht="15.75" thickBot="1">
      <c r="A24" s="15" t="s">
        <v>29</v>
      </c>
      <c r="B24" s="16" t="s">
        <v>31</v>
      </c>
      <c r="C24" s="74">
        <f>C8+C10-C21+C22+C23</f>
        <v>18289.030000000028</v>
      </c>
    </row>
  </sheetData>
  <mergeCells count="4">
    <mergeCell ref="B5:C5"/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topLeftCell="A8" workbookViewId="0">
      <selection activeCell="A14" sqref="A14:G36"/>
    </sheetView>
  </sheetViews>
  <sheetFormatPr defaultRowHeight="15"/>
  <cols>
    <col min="1" max="1" width="4.7109375" style="9" customWidth="1"/>
    <col min="2" max="2" width="36.85546875" style="2" customWidth="1"/>
    <col min="3" max="3" width="32.7109375" style="57" customWidth="1"/>
    <col min="4" max="4" width="34.42578125" style="57" customWidth="1"/>
    <col min="5" max="5" width="26.28515625" style="57" customWidth="1"/>
    <col min="6" max="6" width="21.28515625" style="57" customWidth="1"/>
    <col min="7" max="7" width="24.42578125" style="2" customWidth="1"/>
    <col min="8" max="22" width="9.140625" style="2"/>
    <col min="23" max="26" width="9.140625" style="1"/>
  </cols>
  <sheetData>
    <row r="1" spans="1:26" ht="15.75" thickBot="1">
      <c r="A1" s="80" t="s">
        <v>44</v>
      </c>
      <c r="B1" s="80"/>
      <c r="C1" s="80"/>
      <c r="D1" s="80"/>
      <c r="E1" s="80"/>
      <c r="F1" s="80"/>
    </row>
    <row r="2" spans="1:26" s="21" customFormat="1" ht="25.5">
      <c r="A2" s="11" t="s">
        <v>2</v>
      </c>
      <c r="B2" s="12" t="s">
        <v>32</v>
      </c>
      <c r="C2" s="12" t="s">
        <v>109</v>
      </c>
      <c r="D2" s="12" t="s">
        <v>33</v>
      </c>
      <c r="E2" s="12" t="s">
        <v>118</v>
      </c>
      <c r="F2" s="24" t="s">
        <v>34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20"/>
      <c r="X2" s="20"/>
      <c r="Y2" s="20"/>
      <c r="Z2" s="20"/>
    </row>
    <row r="3" spans="1:26" ht="26.25">
      <c r="A3" s="14" t="s">
        <v>35</v>
      </c>
      <c r="B3" s="5" t="s">
        <v>56</v>
      </c>
      <c r="C3" s="60">
        <v>8000</v>
      </c>
      <c r="D3" s="60">
        <f>518.97+7143</f>
        <v>7661.97</v>
      </c>
      <c r="E3" s="55"/>
      <c r="F3" s="56"/>
    </row>
    <row r="4" spans="1:26" ht="26.25">
      <c r="A4" s="14" t="s">
        <v>36</v>
      </c>
      <c r="B4" s="5" t="s">
        <v>58</v>
      </c>
      <c r="C4" s="72">
        <v>24500</v>
      </c>
      <c r="D4" s="60">
        <f>1861+22223</f>
        <v>24084</v>
      </c>
      <c r="E4" s="55"/>
      <c r="F4" s="56"/>
    </row>
    <row r="5" spans="1:26" ht="91.15" customHeight="1">
      <c r="A5" s="14" t="s">
        <v>37</v>
      </c>
      <c r="B5" s="32" t="s">
        <v>114</v>
      </c>
      <c r="C5" s="72">
        <v>13000</v>
      </c>
      <c r="D5" s="60">
        <f>1407+10662</f>
        <v>12069</v>
      </c>
      <c r="E5" s="55"/>
      <c r="F5" s="56"/>
    </row>
    <row r="6" spans="1:26" ht="26.25">
      <c r="A6" s="14" t="s">
        <v>38</v>
      </c>
      <c r="B6" s="5" t="s">
        <v>115</v>
      </c>
      <c r="C6" s="72">
        <v>16400</v>
      </c>
      <c r="D6" s="60">
        <f>661+15993</f>
        <v>16654</v>
      </c>
      <c r="E6" s="55"/>
      <c r="F6" s="56"/>
    </row>
    <row r="7" spans="1:26">
      <c r="A7" s="14" t="s">
        <v>39</v>
      </c>
      <c r="B7" s="5" t="s">
        <v>60</v>
      </c>
      <c r="C7" s="72">
        <v>14600</v>
      </c>
      <c r="D7" s="60">
        <f>630+11370</f>
        <v>12000</v>
      </c>
      <c r="E7" s="55"/>
      <c r="F7" s="56"/>
    </row>
    <row r="8" spans="1:26" ht="26.25">
      <c r="A8" s="14" t="s">
        <v>40</v>
      </c>
      <c r="B8" s="5" t="s">
        <v>55</v>
      </c>
      <c r="C8" s="60">
        <v>6930.72</v>
      </c>
      <c r="D8" s="60">
        <v>6930.72</v>
      </c>
      <c r="E8" s="55"/>
      <c r="F8" s="56"/>
    </row>
    <row r="9" spans="1:26" ht="64.5">
      <c r="A9" s="14" t="s">
        <v>41</v>
      </c>
      <c r="B9" s="5" t="s">
        <v>59</v>
      </c>
      <c r="C9" s="72">
        <v>25000</v>
      </c>
      <c r="D9" s="60">
        <f>8.79+686+15000</f>
        <v>15694.79</v>
      </c>
      <c r="E9" s="55"/>
      <c r="F9" s="56"/>
    </row>
    <row r="10" spans="1:26" ht="51.75">
      <c r="A10" s="14" t="s">
        <v>42</v>
      </c>
      <c r="B10" s="5" t="s">
        <v>116</v>
      </c>
      <c r="C10" s="72">
        <v>35000</v>
      </c>
      <c r="D10" s="60">
        <f>6179+14928+10000</f>
        <v>31107</v>
      </c>
      <c r="E10" s="55"/>
      <c r="F10" s="56"/>
    </row>
    <row r="11" spans="1:26">
      <c r="A11" s="14" t="s">
        <v>43</v>
      </c>
      <c r="B11" s="5" t="s">
        <v>57</v>
      </c>
      <c r="C11" s="60">
        <v>3000</v>
      </c>
      <c r="D11" s="60">
        <v>2849</v>
      </c>
      <c r="E11" s="55"/>
      <c r="F11" s="56"/>
    </row>
    <row r="12" spans="1:26">
      <c r="B12" s="58" t="s">
        <v>117</v>
      </c>
      <c r="C12" s="59">
        <f>SUM(C3:C11)</f>
        <v>146430.72</v>
      </c>
      <c r="D12" s="59">
        <f>SUM(D3:D11)</f>
        <v>129050.48000000001</v>
      </c>
    </row>
    <row r="13" spans="1:26">
      <c r="A13" s="54"/>
      <c r="B13" s="58"/>
      <c r="C13" s="59"/>
      <c r="D13" s="59"/>
    </row>
    <row r="14" spans="1:26">
      <c r="A14" s="82"/>
      <c r="B14" s="83"/>
      <c r="C14" s="84"/>
      <c r="D14" s="84"/>
      <c r="E14" s="84"/>
      <c r="F14" s="84"/>
      <c r="G14" s="83"/>
    </row>
    <row r="15" spans="1:26" ht="22.15" customHeight="1">
      <c r="A15" s="82"/>
      <c r="B15" s="85"/>
      <c r="C15" s="85"/>
      <c r="D15" s="85"/>
      <c r="E15" s="85"/>
      <c r="F15" s="85"/>
      <c r="G15" s="83"/>
    </row>
    <row r="16" spans="1:26">
      <c r="A16" s="82"/>
      <c r="B16" s="83"/>
      <c r="C16" s="84"/>
      <c r="D16" s="84"/>
      <c r="E16" s="84"/>
      <c r="F16" s="84"/>
      <c r="G16" s="83"/>
    </row>
    <row r="17" spans="1:7" ht="15.75">
      <c r="A17" s="86"/>
      <c r="B17" s="87"/>
      <c r="C17" s="87"/>
      <c r="D17" s="87"/>
      <c r="E17" s="87"/>
      <c r="F17" s="87"/>
      <c r="G17" s="83"/>
    </row>
    <row r="18" spans="1:7" ht="26.25" customHeight="1">
      <c r="A18" s="88"/>
      <c r="B18" s="89"/>
      <c r="C18" s="84"/>
      <c r="D18" s="84"/>
      <c r="E18" s="84"/>
      <c r="F18" s="84"/>
      <c r="G18" s="83"/>
    </row>
    <row r="19" spans="1:7">
      <c r="A19" s="88"/>
      <c r="B19" s="89"/>
      <c r="C19" s="84"/>
      <c r="D19" s="84"/>
      <c r="E19" s="84"/>
      <c r="F19" s="84"/>
      <c r="G19" s="83"/>
    </row>
    <row r="20" spans="1:7">
      <c r="A20" s="88"/>
      <c r="B20" s="89"/>
      <c r="C20" s="84"/>
      <c r="D20" s="84"/>
      <c r="E20" s="84"/>
      <c r="F20" s="84"/>
      <c r="G20" s="83"/>
    </row>
    <row r="21" spans="1:7">
      <c r="A21" s="88"/>
      <c r="B21" s="89"/>
      <c r="C21" s="84"/>
      <c r="D21" s="84"/>
      <c r="E21" s="84"/>
      <c r="F21" s="84"/>
      <c r="G21" s="83"/>
    </row>
    <row r="22" spans="1:7">
      <c r="A22" s="88"/>
      <c r="B22" s="89"/>
      <c r="C22" s="84"/>
      <c r="D22" s="84"/>
      <c r="E22" s="84"/>
      <c r="F22" s="84"/>
      <c r="G22" s="83"/>
    </row>
    <row r="23" spans="1:7">
      <c r="A23" s="88"/>
      <c r="B23" s="89"/>
      <c r="C23" s="84"/>
      <c r="D23" s="84"/>
      <c r="E23" s="84"/>
      <c r="F23" s="84"/>
      <c r="G23" s="83"/>
    </row>
    <row r="24" spans="1:7">
      <c r="A24" s="88"/>
      <c r="B24" s="89"/>
      <c r="C24" s="84"/>
      <c r="D24" s="84"/>
      <c r="E24" s="84"/>
      <c r="F24" s="84"/>
      <c r="G24" s="83"/>
    </row>
    <row r="25" spans="1:7">
      <c r="A25" s="88"/>
      <c r="B25" s="89"/>
      <c r="C25" s="84"/>
      <c r="D25" s="84"/>
      <c r="E25" s="84"/>
      <c r="F25" s="84"/>
      <c r="G25" s="83"/>
    </row>
    <row r="26" spans="1:7">
      <c r="A26" s="88"/>
      <c r="B26" s="89"/>
      <c r="C26" s="84"/>
      <c r="D26" s="84"/>
      <c r="E26" s="84"/>
      <c r="F26" s="84"/>
      <c r="G26" s="83"/>
    </row>
    <row r="27" spans="1:7">
      <c r="A27" s="88"/>
      <c r="B27" s="89"/>
      <c r="C27" s="84"/>
      <c r="D27" s="84"/>
      <c r="E27" s="84"/>
      <c r="F27" s="84"/>
      <c r="G27" s="83"/>
    </row>
    <row r="28" spans="1:7">
      <c r="A28" s="88"/>
      <c r="B28" s="89"/>
      <c r="C28" s="84"/>
      <c r="D28" s="84"/>
      <c r="E28" s="84"/>
      <c r="F28" s="84"/>
      <c r="G28" s="83"/>
    </row>
    <row r="29" spans="1:7">
      <c r="A29" s="88"/>
      <c r="B29" s="89"/>
      <c r="C29" s="84"/>
      <c r="D29" s="84"/>
      <c r="E29" s="84"/>
      <c r="F29" s="84"/>
      <c r="G29" s="83"/>
    </row>
    <row r="30" spans="1:7">
      <c r="A30" s="88"/>
      <c r="B30" s="89"/>
      <c r="C30" s="84"/>
      <c r="D30" s="84"/>
      <c r="E30" s="84"/>
      <c r="F30" s="84"/>
      <c r="G30" s="83"/>
    </row>
    <row r="31" spans="1:7">
      <c r="A31" s="82"/>
      <c r="B31" s="83"/>
      <c r="C31" s="84"/>
      <c r="D31" s="84"/>
      <c r="E31" s="84"/>
      <c r="F31" s="84"/>
      <c r="G31" s="83"/>
    </row>
    <row r="32" spans="1:7">
      <c r="A32" s="82"/>
      <c r="B32" s="83"/>
      <c r="C32" s="84"/>
      <c r="D32" s="84"/>
      <c r="E32" s="84"/>
      <c r="F32" s="84"/>
      <c r="G32" s="83"/>
    </row>
    <row r="33" spans="1:7">
      <c r="A33" s="82"/>
      <c r="B33" s="83"/>
      <c r="C33" s="84"/>
      <c r="D33" s="84"/>
      <c r="E33" s="84"/>
      <c r="F33" s="84"/>
      <c r="G33" s="83"/>
    </row>
    <row r="34" spans="1:7">
      <c r="A34" s="82"/>
      <c r="B34" s="83"/>
      <c r="C34" s="84"/>
      <c r="D34" s="84"/>
      <c r="E34" s="84"/>
      <c r="F34" s="84"/>
      <c r="G34" s="83"/>
    </row>
    <row r="35" spans="1:7">
      <c r="A35" s="82"/>
      <c r="B35" s="83"/>
      <c r="C35" s="84"/>
      <c r="D35" s="84"/>
      <c r="E35" s="84"/>
      <c r="F35" s="84"/>
      <c r="G35" s="83"/>
    </row>
    <row r="36" spans="1:7">
      <c r="A36" s="82"/>
      <c r="B36" s="83"/>
      <c r="C36" s="84"/>
      <c r="D36" s="84"/>
      <c r="E36" s="84"/>
      <c r="F36" s="84"/>
      <c r="G36" s="83"/>
    </row>
  </sheetData>
  <mergeCells count="4">
    <mergeCell ref="A1:F1"/>
    <mergeCell ref="B15:F15"/>
    <mergeCell ref="B18:B30"/>
    <mergeCell ref="A18:A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"/>
  <sheetViews>
    <sheetView workbookViewId="0">
      <selection activeCell="F14" sqref="F14"/>
    </sheetView>
  </sheetViews>
  <sheetFormatPr defaultRowHeight="15"/>
  <cols>
    <col min="1" max="1" width="5.140625" style="22" customWidth="1"/>
    <col min="2" max="2" width="35.5703125" style="22" customWidth="1"/>
    <col min="3" max="3" width="16" style="22" customWidth="1"/>
    <col min="4" max="9" width="9.140625" style="22"/>
    <col min="10" max="30" width="9.140625" style="1"/>
  </cols>
  <sheetData>
    <row r="1" spans="1:30" s="18" customFormat="1" ht="15.75" thickBot="1">
      <c r="A1" s="81" t="s">
        <v>45</v>
      </c>
      <c r="B1" s="81"/>
      <c r="C1" s="81"/>
      <c r="D1" s="25"/>
      <c r="E1" s="25"/>
      <c r="F1" s="25"/>
      <c r="G1" s="25"/>
      <c r="H1" s="25"/>
      <c r="I1" s="2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s="21" customFormat="1" ht="25.5">
      <c r="A2" s="11" t="s">
        <v>2</v>
      </c>
      <c r="B2" s="27" t="s">
        <v>3</v>
      </c>
      <c r="C2" s="28" t="s">
        <v>54</v>
      </c>
      <c r="D2" s="17"/>
      <c r="E2" s="17"/>
      <c r="F2" s="17"/>
      <c r="G2" s="17"/>
      <c r="H2" s="17"/>
      <c r="I2" s="17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>
      <c r="A3" s="14" t="s">
        <v>46</v>
      </c>
      <c r="B3" s="26" t="s">
        <v>50</v>
      </c>
      <c r="C3" s="29" t="s">
        <v>113</v>
      </c>
    </row>
    <row r="4" spans="1:30" ht="25.5">
      <c r="A4" s="14" t="s">
        <v>47</v>
      </c>
      <c r="B4" s="26" t="s">
        <v>51</v>
      </c>
      <c r="C4" s="29" t="s">
        <v>113</v>
      </c>
    </row>
    <row r="5" spans="1:30" ht="25.5">
      <c r="A5" s="14" t="s">
        <v>48</v>
      </c>
      <c r="B5" s="26" t="s">
        <v>52</v>
      </c>
      <c r="C5" s="29" t="s">
        <v>113</v>
      </c>
    </row>
    <row r="6" spans="1:30" ht="15.75" thickBot="1">
      <c r="A6" s="15" t="s">
        <v>49</v>
      </c>
      <c r="B6" s="30" t="s">
        <v>53</v>
      </c>
      <c r="C6" s="31" t="s">
        <v>113</v>
      </c>
    </row>
    <row r="7" spans="1:30">
      <c r="B7" s="23"/>
      <c r="C7" s="23"/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"/>
  <sheetViews>
    <sheetView zoomScale="80" zoomScaleNormal="80" workbookViewId="0">
      <selection activeCell="I14" sqref="I14"/>
    </sheetView>
  </sheetViews>
  <sheetFormatPr defaultColWidth="9.140625" defaultRowHeight="15"/>
  <cols>
    <col min="1" max="1" width="9.140625" style="34"/>
    <col min="2" max="2" width="36.5703125" style="34" bestFit="1" customWidth="1"/>
    <col min="3" max="3" width="17.140625" style="34" customWidth="1"/>
    <col min="4" max="4" width="17.85546875" style="34" customWidth="1"/>
    <col min="5" max="5" width="11.7109375" style="35" customWidth="1"/>
    <col min="6" max="6" width="13.7109375" style="34" customWidth="1"/>
    <col min="7" max="7" width="14.5703125" style="34" customWidth="1"/>
    <col min="8" max="8" width="16.28515625" style="34" customWidth="1"/>
    <col min="9" max="9" width="16" style="34" customWidth="1"/>
    <col min="10" max="10" width="16.85546875" style="34" customWidth="1"/>
    <col min="11" max="11" width="16.42578125" style="34" customWidth="1"/>
    <col min="12" max="12" width="15.5703125" style="34" customWidth="1"/>
    <col min="13" max="13" width="16.5703125" style="34" customWidth="1"/>
    <col min="14" max="16384" width="9.140625" style="34"/>
  </cols>
  <sheetData>
    <row r="1" spans="1:13">
      <c r="B1" s="38" t="s">
        <v>62</v>
      </c>
    </row>
    <row r="2" spans="1:13" s="37" customFormat="1" ht="114">
      <c r="A2" s="39" t="s">
        <v>2</v>
      </c>
      <c r="B2" s="36" t="s">
        <v>63</v>
      </c>
      <c r="C2" s="36" t="s">
        <v>64</v>
      </c>
      <c r="D2" s="36" t="s">
        <v>34</v>
      </c>
      <c r="E2" s="36" t="s">
        <v>61</v>
      </c>
      <c r="F2" s="36" t="s">
        <v>65</v>
      </c>
      <c r="G2" s="36" t="s">
        <v>66</v>
      </c>
      <c r="H2" s="36" t="s">
        <v>72</v>
      </c>
      <c r="I2" s="36" t="s">
        <v>67</v>
      </c>
      <c r="J2" s="36" t="s">
        <v>68</v>
      </c>
      <c r="K2" s="36" t="s">
        <v>69</v>
      </c>
      <c r="L2" s="36" t="s">
        <v>70</v>
      </c>
      <c r="M2" s="36" t="s">
        <v>71</v>
      </c>
    </row>
    <row r="3" spans="1:13" s="46" customFormat="1" ht="18.75">
      <c r="A3" s="14" t="s">
        <v>77</v>
      </c>
      <c r="B3" s="45" t="s">
        <v>73</v>
      </c>
      <c r="C3" s="61"/>
      <c r="D3" s="61"/>
      <c r="E3" s="62" t="s">
        <v>110</v>
      </c>
      <c r="F3" s="71">
        <v>651.5</v>
      </c>
      <c r="G3" s="71">
        <v>11365.02</v>
      </c>
      <c r="H3" s="71">
        <v>8943.11</v>
      </c>
      <c r="I3" s="63">
        <f>G3-H3</f>
        <v>2421.91</v>
      </c>
      <c r="J3" s="63">
        <f>G3</f>
        <v>11365.02</v>
      </c>
      <c r="K3" s="63">
        <f>J3</f>
        <v>11365.02</v>
      </c>
      <c r="L3" s="63">
        <f>J3-K3</f>
        <v>0</v>
      </c>
      <c r="M3" s="63">
        <v>0</v>
      </c>
    </row>
    <row r="4" spans="1:13" s="46" customFormat="1" ht="18.75">
      <c r="A4" s="14" t="s">
        <v>78</v>
      </c>
      <c r="B4" s="45" t="s">
        <v>74</v>
      </c>
      <c r="C4" s="61"/>
      <c r="D4" s="61"/>
      <c r="E4" s="62" t="s">
        <v>110</v>
      </c>
      <c r="F4" s="71">
        <v>651.5</v>
      </c>
      <c r="G4" s="71">
        <v>16263.5</v>
      </c>
      <c r="H4" s="71">
        <v>13451.16</v>
      </c>
      <c r="I4" s="63">
        <f t="shared" ref="I4:I6" si="0">G4-H4</f>
        <v>2812.34</v>
      </c>
      <c r="J4" s="63">
        <f t="shared" ref="J4" si="1">G4</f>
        <v>16263.5</v>
      </c>
      <c r="K4" s="63">
        <f t="shared" ref="K4:K6" si="2">J4</f>
        <v>16263.5</v>
      </c>
      <c r="L4" s="63">
        <f t="shared" ref="L4:L6" si="3">J4-K4</f>
        <v>0</v>
      </c>
      <c r="M4" s="63">
        <v>0</v>
      </c>
    </row>
    <row r="5" spans="1:13" s="46" customFormat="1" ht="18.75">
      <c r="A5" s="14" t="s">
        <v>79</v>
      </c>
      <c r="B5" s="45" t="s">
        <v>75</v>
      </c>
      <c r="C5" s="61"/>
      <c r="D5" s="61"/>
      <c r="E5" s="62" t="s">
        <v>111</v>
      </c>
      <c r="F5" s="71">
        <v>2317</v>
      </c>
      <c r="G5" s="71">
        <v>0</v>
      </c>
      <c r="H5" s="71">
        <v>0</v>
      </c>
      <c r="I5" s="63">
        <f t="shared" si="0"/>
        <v>0</v>
      </c>
      <c r="J5" s="71">
        <f>K5</f>
        <v>6153.91</v>
      </c>
      <c r="K5" s="63">
        <v>6153.91</v>
      </c>
      <c r="L5" s="63">
        <f t="shared" si="3"/>
        <v>0</v>
      </c>
      <c r="M5" s="63">
        <v>0</v>
      </c>
    </row>
    <row r="6" spans="1:13" s="46" customFormat="1" ht="18.75">
      <c r="A6" s="14" t="s">
        <v>80</v>
      </c>
      <c r="B6" s="47" t="s">
        <v>76</v>
      </c>
      <c r="C6" s="61"/>
      <c r="D6" s="61"/>
      <c r="E6" s="62" t="s">
        <v>110</v>
      </c>
      <c r="F6" s="63">
        <v>0</v>
      </c>
      <c r="G6" s="63">
        <v>0</v>
      </c>
      <c r="H6" s="63">
        <v>0</v>
      </c>
      <c r="I6" s="63">
        <f t="shared" si="0"/>
        <v>0</v>
      </c>
      <c r="J6" s="63">
        <f t="shared" ref="J6" si="4">G6</f>
        <v>0</v>
      </c>
      <c r="K6" s="63">
        <f t="shared" si="2"/>
        <v>0</v>
      </c>
      <c r="L6" s="63">
        <f t="shared" si="3"/>
        <v>0</v>
      </c>
      <c r="M6" s="63">
        <v>0</v>
      </c>
    </row>
    <row r="8" spans="1:13">
      <c r="I8" s="65">
        <f>I3+I4+I5+I6</f>
        <v>5234.25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C6" sqref="C6"/>
    </sheetView>
  </sheetViews>
  <sheetFormatPr defaultRowHeight="15"/>
  <cols>
    <col min="2" max="2" width="94.28515625" bestFit="1" customWidth="1"/>
    <col min="3" max="3" width="22.28515625" customWidth="1"/>
  </cols>
  <sheetData>
    <row r="1" spans="1:3">
      <c r="B1" s="38" t="s">
        <v>81</v>
      </c>
    </row>
    <row r="2" spans="1:3">
      <c r="B2" s="38"/>
    </row>
    <row r="3" spans="1:3" ht="15.75">
      <c r="A3" s="40" t="s">
        <v>2</v>
      </c>
      <c r="B3" s="41" t="s">
        <v>82</v>
      </c>
      <c r="C3" s="33"/>
    </row>
    <row r="4" spans="1:3" ht="15.75">
      <c r="A4" s="42" t="s">
        <v>92</v>
      </c>
      <c r="B4" s="43" t="s">
        <v>88</v>
      </c>
      <c r="C4" s="64">
        <f>'1.Общ.инф.по сод.и тек.рем.'!C6</f>
        <v>0</v>
      </c>
    </row>
    <row r="5" spans="1:3" ht="15.75">
      <c r="A5" s="42" t="s">
        <v>93</v>
      </c>
      <c r="B5" s="43" t="s">
        <v>119</v>
      </c>
      <c r="C5" s="64">
        <f>'1.Общ.инф.по сод.и тек.рем.'!C7</f>
        <v>1163.99</v>
      </c>
    </row>
    <row r="6" spans="1:3" ht="15.75">
      <c r="A6" s="42" t="s">
        <v>94</v>
      </c>
      <c r="B6" s="43" t="s">
        <v>89</v>
      </c>
      <c r="C6" s="64">
        <v>0</v>
      </c>
    </row>
    <row r="7" spans="1:3" ht="15.75">
      <c r="A7" s="42" t="s">
        <v>95</v>
      </c>
      <c r="B7" s="43" t="s">
        <v>90</v>
      </c>
      <c r="C7" s="64">
        <f>'1.Общ.инф.по сод.и тек.рем.'!C22</f>
        <v>0</v>
      </c>
    </row>
    <row r="8" spans="1:3" ht="15.75">
      <c r="A8" s="42" t="s">
        <v>96</v>
      </c>
      <c r="B8" s="43" t="s">
        <v>120</v>
      </c>
      <c r="C8" s="64">
        <f>'1.Общ.инф.по сод.и тек.рем.'!C23</f>
        <v>0</v>
      </c>
    </row>
    <row r="9" spans="1:3" ht="15.75">
      <c r="A9" s="42" t="s">
        <v>97</v>
      </c>
      <c r="B9" s="43" t="s">
        <v>91</v>
      </c>
      <c r="C9" s="66">
        <f>'4.Объемы по коммун. услугам'!I8</f>
        <v>5234.25</v>
      </c>
    </row>
    <row r="10" spans="1:3" ht="15.75">
      <c r="A10" s="42"/>
      <c r="B10" s="41" t="s">
        <v>83</v>
      </c>
      <c r="C10" s="33"/>
    </row>
    <row r="11" spans="1:3" ht="15.75">
      <c r="A11" s="42" t="s">
        <v>98</v>
      </c>
      <c r="B11" s="43" t="s">
        <v>85</v>
      </c>
      <c r="C11" s="33">
        <v>0</v>
      </c>
    </row>
    <row r="12" spans="1:3" ht="15.75">
      <c r="A12" s="42" t="s">
        <v>99</v>
      </c>
      <c r="B12" s="43" t="s">
        <v>86</v>
      </c>
      <c r="C12" s="33">
        <v>0</v>
      </c>
    </row>
    <row r="13" spans="1:3" ht="15.75">
      <c r="A13" s="42" t="s">
        <v>100</v>
      </c>
      <c r="B13" s="43" t="s">
        <v>84</v>
      </c>
      <c r="C13" s="33">
        <v>0</v>
      </c>
    </row>
    <row r="14" spans="1:3" ht="15.75">
      <c r="A14" s="42" t="s">
        <v>101</v>
      </c>
      <c r="B14" s="43" t="s">
        <v>87</v>
      </c>
      <c r="C14" s="3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activeCell="C5" sqref="C5"/>
    </sheetView>
  </sheetViews>
  <sheetFormatPr defaultRowHeight="15"/>
  <cols>
    <col min="1" max="1" width="5.85546875" bestFit="1" customWidth="1"/>
    <col min="2" max="2" width="24.28515625" customWidth="1"/>
    <col min="3" max="3" width="36.5703125" customWidth="1"/>
  </cols>
  <sheetData>
    <row r="1" spans="1:3" ht="15.75" thickBot="1">
      <c r="A1" s="81" t="s">
        <v>105</v>
      </c>
      <c r="B1" s="81"/>
      <c r="C1" s="81"/>
    </row>
    <row r="2" spans="1:3">
      <c r="A2" s="11" t="s">
        <v>2</v>
      </c>
      <c r="B2" s="27" t="s">
        <v>3</v>
      </c>
      <c r="C2" s="28" t="s">
        <v>54</v>
      </c>
    </row>
    <row r="3" spans="1:3" ht="25.5">
      <c r="A3" s="14" t="s">
        <v>102</v>
      </c>
      <c r="B3" s="26" t="s">
        <v>106</v>
      </c>
      <c r="C3" s="29" t="s">
        <v>122</v>
      </c>
    </row>
    <row r="4" spans="1:3" ht="25.5">
      <c r="A4" s="14" t="s">
        <v>103</v>
      </c>
      <c r="B4" s="26" t="s">
        <v>107</v>
      </c>
      <c r="C4" s="29" t="s">
        <v>113</v>
      </c>
    </row>
    <row r="5" spans="1:3" ht="51">
      <c r="A5" s="14" t="s">
        <v>104</v>
      </c>
      <c r="B5" s="26" t="s">
        <v>108</v>
      </c>
      <c r="C5" s="29" t="s">
        <v>113</v>
      </c>
    </row>
    <row r="6" spans="1:3" ht="15.75" thickBot="1">
      <c r="A6" s="14"/>
      <c r="B6" s="30"/>
      <c r="C6" s="31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1.Общ.инф.по сод.и тек.рем.</vt:lpstr>
      <vt:lpstr>2. Выполнемые работы (услуги)</vt:lpstr>
      <vt:lpstr>3. Претензии по кач.работ</vt:lpstr>
      <vt:lpstr>4.Объемы по коммун. услугам</vt:lpstr>
      <vt:lpstr>5. Коммун. услуги</vt:lpstr>
      <vt:lpstr>6. Претензионно-исковая работа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рррр55</cp:lastModifiedBy>
  <cp:lastPrinted>2017-03-28T08:55:54Z</cp:lastPrinted>
  <dcterms:created xsi:type="dcterms:W3CDTF">2017-02-06T12:52:57Z</dcterms:created>
  <dcterms:modified xsi:type="dcterms:W3CDTF">2017-03-31T09:25:19Z</dcterms:modified>
</cp:coreProperties>
</file>